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936" activeTab="0"/>
  </bookViews>
  <sheets>
    <sheet name="Funktionen" sheetId="1" r:id="rId1"/>
  </sheets>
  <definedNames>
    <definedName name="artikel">'Funktionen'!$A$45:$C$49</definedName>
    <definedName name="basispreis">#REF!</definedName>
    <definedName name="HTML_CodePage">1252</definedName>
    <definedName name="HTML_Control">{"'Zeiten'!$A$9:$G$10"}</definedName>
    <definedName name="HTML_Description">""</definedName>
    <definedName name="HTML_Email">""</definedName>
    <definedName name="HTML_Header">"Zeiten"</definedName>
    <definedName name="HTML_LastUpdate">"20.01.99"</definedName>
    <definedName name="HTML_LineAfter">FALSE</definedName>
    <definedName name="HTML_LineBefore">FALSE</definedName>
    <definedName name="HTML_Name">"xxxxxxxxxxxxxxx"</definedName>
    <definedName name="HTML_OBDlg2">TRUE</definedName>
    <definedName name="HTML_OBDlg4">TRUE</definedName>
    <definedName name="HTML_OS">0</definedName>
    <definedName name="HTML_PathFile">"H:\Eigene Dateien\Tabellen\MeinHTML.htm"</definedName>
    <definedName name="HTML_Title">"Formate und Funktionen"</definedName>
    <definedName name="preis">'Funktionen'!$A$80:$B$86</definedName>
  </definedNames>
  <calcPr fullCalcOnLoad="1"/>
</workbook>
</file>

<file path=xl/comments1.xml><?xml version="1.0" encoding="utf-8"?>
<comments xmlns="http://schemas.openxmlformats.org/spreadsheetml/2006/main">
  <authors>
    <author/>
    <author>Juergen Hinrichs</author>
  </authors>
  <commentList>
    <comment ref="G7" authorId="0">
      <text>
        <r>
          <rPr>
            <b/>
            <sz val="8"/>
            <color indexed="8"/>
            <rFont val="Tahoma"/>
            <family val="2"/>
          </rPr>
          <t xml:space="preserve">=VERKETTEN(B4;" ";A4)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=B4&amp;" "&amp;A4
</t>
        </r>
        <r>
          <rPr>
            <sz val="8"/>
            <color indexed="8"/>
            <rFont val="Tahoma"/>
            <family val="2"/>
          </rPr>
          <t/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=VERKETTEN(LINKS(B4;1);". ";A4)
</t>
        </r>
        <r>
          <rPr>
            <sz val="8"/>
            <color indexed="8"/>
            <rFont val="Tahoma"/>
            <family val="2"/>
          </rPr>
          <t/>
        </r>
      </text>
    </comment>
    <comment ref="J7" authorId="0">
      <text>
        <r>
          <rPr>
            <b/>
            <sz val="8"/>
            <color indexed="8"/>
            <rFont val="Tahoma"/>
            <family val="2"/>
          </rPr>
          <t xml:space="preserve">=B4&amp;" "&amp;LINKS(A4;1)&amp;"."
</t>
        </r>
        <r>
          <rPr>
            <sz val="8"/>
            <color indexed="8"/>
            <rFont val="Tahoma"/>
            <family val="2"/>
          </rPr>
          <t/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=LINKS(A11;3)
</t>
        </r>
        <r>
          <rPr>
            <sz val="8"/>
            <color indexed="8"/>
            <rFont val="Tahoma"/>
            <family val="2"/>
          </rPr>
          <t/>
        </r>
      </text>
    </comment>
    <comment ref="C14" authorId="0">
      <text>
        <r>
          <rPr>
            <b/>
            <sz val="8"/>
            <color indexed="8"/>
            <rFont val="Tahoma"/>
            <family val="2"/>
          </rPr>
          <t xml:space="preserve">=RECHTS(A11;2)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color indexed="8"/>
            <rFont val="Tahoma"/>
            <family val="2"/>
          </rPr>
          <t xml:space="preserve">=TEIL(A11;4;3)
</t>
        </r>
        <r>
          <rPr>
            <sz val="8"/>
            <color indexed="8"/>
            <rFont val="Tahoma"/>
            <family val="2"/>
          </rPr>
          <t/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=VERKETTEN(B4;" ";A4;", ";C4;" ";D4;" ";E4)
</t>
        </r>
        <r>
          <rPr>
            <sz val="8"/>
            <color indexed="8"/>
            <rFont val="Tahoma"/>
            <family val="2"/>
          </rPr>
          <t/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=B4&amp;" "&amp;A4&amp;", "&amp;C4&amp;" "&amp;D4&amp;" "&amp;E4
</t>
        </r>
        <r>
          <rPr>
            <sz val="8"/>
            <color indexed="8"/>
            <rFont val="Tahoma"/>
            <family val="2"/>
          </rPr>
          <t/>
        </r>
      </text>
    </comment>
    <comment ref="E99" authorId="1">
      <text>
        <r>
          <rPr>
            <b/>
            <sz val="8"/>
            <rFont val="Tahoma"/>
            <family val="0"/>
          </rPr>
          <t>=VERGLEICH(C99;A80:A86)+79
79 = Zeilenzahl, die als "0" gilt: 
Die Überschrift "Preis /Artikel"</t>
        </r>
      </text>
    </comment>
  </commentList>
</comments>
</file>

<file path=xl/sharedStrings.xml><?xml version="1.0" encoding="utf-8"?>
<sst xmlns="http://schemas.openxmlformats.org/spreadsheetml/2006/main" count="79" uniqueCount="72">
  <si>
    <t>Textfunktionen und Stringverkettungen</t>
  </si>
  <si>
    <t>Name</t>
  </si>
  <si>
    <t>Vorname</t>
  </si>
  <si>
    <t>Straße</t>
  </si>
  <si>
    <t>Plz</t>
  </si>
  <si>
    <t>Ort</t>
  </si>
  <si>
    <t>Gesamtname1</t>
  </si>
  <si>
    <t>Gesamtname 2</t>
  </si>
  <si>
    <t>Gesamtname 3</t>
  </si>
  <si>
    <t>Gesamtname4</t>
  </si>
  <si>
    <t>Berger</t>
  </si>
  <si>
    <t>Hugo</t>
  </si>
  <si>
    <t>Pferdeweg</t>
  </si>
  <si>
    <t>D-05467</t>
  </si>
  <si>
    <t>Hier</t>
  </si>
  <si>
    <t xml:space="preserve">Hohmann </t>
  </si>
  <si>
    <t>Helga</t>
  </si>
  <si>
    <t>Hundeweg</t>
  </si>
  <si>
    <t>D-05470</t>
  </si>
  <si>
    <t>Da</t>
  </si>
  <si>
    <t>Hoppe</t>
  </si>
  <si>
    <t>Jürgen</t>
  </si>
  <si>
    <t>Katzenweg</t>
  </si>
  <si>
    <t>D-05473</t>
  </si>
  <si>
    <t>Perder</t>
  </si>
  <si>
    <t>Votocek</t>
  </si>
  <si>
    <t>Henriette</t>
  </si>
  <si>
    <t>Rattengasse</t>
  </si>
  <si>
    <t>D-05476</t>
  </si>
  <si>
    <t>Klampf</t>
  </si>
  <si>
    <t>Bartge</t>
  </si>
  <si>
    <t>Gisela</t>
  </si>
  <si>
    <t>Wurmstraße</t>
  </si>
  <si>
    <t>D-05479</t>
  </si>
  <si>
    <t>Zepper</t>
  </si>
  <si>
    <t>abcrot12</t>
  </si>
  <si>
    <t xml:space="preserve"> &lt; - Über Funktionsassistenten - (Text) -</t>
  </si>
  <si>
    <t>ADRESSZEILE:</t>
  </si>
  <si>
    <t>Wenn / Dann  &lt; wenn (Bedingung;dann;sonst) &gt;</t>
  </si>
  <si>
    <t xml:space="preserve"> =WENN(B34=100;"Prima, 100!";"Schade, keine 100.")</t>
  </si>
  <si>
    <t>Verweise auf Spalten und Zeilen</t>
  </si>
  <si>
    <t>Hose</t>
  </si>
  <si>
    <t>Hemd</t>
  </si>
  <si>
    <t>Schal</t>
  </si>
  <si>
    <t>Mantel</t>
  </si>
  <si>
    <t>Schuh</t>
  </si>
  <si>
    <r>
      <t>Eingabe</t>
    </r>
    <r>
      <rPr>
        <sz val="10"/>
        <rFont val="Arial"/>
        <family val="2"/>
      </rPr>
      <t>:</t>
    </r>
  </si>
  <si>
    <t>Artikel</t>
  </si>
  <si>
    <t>Preis</t>
  </si>
  <si>
    <t xml:space="preserve"> =SVERWEIS(A49;artikel;3)</t>
  </si>
  <si>
    <t xml:space="preserve">Bezieht sich auf den Block mit Namen "artikel" ; Die Bezugszeile muß aufsteigend sortiert sein !! </t>
  </si>
  <si>
    <t xml:space="preserve">Die Funktion SVERWEIS durchsucht die angegebene Spalte ( WVERWEIS die Zeile ) nach Werten und nimmt den zuerst passenden; </t>
  </si>
  <si>
    <t xml:space="preserve">ABER: Auch falsche Bezüge (Werte) werden angezeigt; also einschränken: </t>
  </si>
  <si>
    <t xml:space="preserve"> =WENN(ISTLEER(A10);"Bitte Artikelnummer erfassen";WENN(A10&lt;&gt;SVERWEIS(A10;artikel;1);"Artikelnummer nicht vorhanden";SVERWEIS(A10;artikel;1)))</t>
  </si>
  <si>
    <t xml:space="preserve"> =WENN (ISTLEER(A10);"Bitte Artikelnummer erfassen";WENN((A10)&lt;&gt;SVERWEIS(A10;artikel;1);"Artikel nicht ermittelt";SVERWEIS(A10;artikel;2)))</t>
  </si>
  <si>
    <t>nix</t>
  </si>
  <si>
    <t>Tuch</t>
  </si>
  <si>
    <t>PREIS:</t>
  </si>
  <si>
    <t>EURO</t>
  </si>
  <si>
    <t>Letzte exakte Übereinstimmung:</t>
  </si>
  <si>
    <t>Umgebung 1:</t>
  </si>
  <si>
    <t>Umgebung 2:</t>
  </si>
  <si>
    <t>Aus Zeile</t>
  </si>
  <si>
    <t>Mit Hilfe der Hilfszelle, welche die gefundene Zeile ermittelt, läßt sich die Umgebung eines SVERWEIS- Wertes anzeigen.</t>
  </si>
  <si>
    <t>Damit kann nicht nur der nächstkleinere, sondern auch der nächstgrößere Wert angezeigt werden.</t>
  </si>
  <si>
    <t>Unter Umständen auch mehrere und gleiche Werte.</t>
  </si>
  <si>
    <t>Nachtrag SVerweis:</t>
  </si>
  <si>
    <t>SVERWEIS kann sich auch auf eine einzige Bezugsspalte beziehen, hier die eigene: den Preis.</t>
  </si>
  <si>
    <t>Allerdings muß dann dieser aufsteigend sortiert sein, was jedoch noch weitere Möglichkeiten eröffnet:</t>
  </si>
  <si>
    <t>Die Suche nach den nächstgrößeren Wert.</t>
  </si>
  <si>
    <t>Excel-Funktionen</t>
  </si>
  <si>
    <t>Artikelsuche nach Preis: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</si>
</sst>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0&quot; DM&quot;_-;\-* #,##0.00&quot; DM&quot;_-;_-* \-??&quot; DM&quot;_-;_-@_-"/>
    <numFmt numFmtId="165" formatCode="#,##0.00\ [$€-407];[Red]\-#,##0.00\ [$€-407]"/>
  </numFmts>
  <fonts count="16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color indexed="59"/>
      <name val="Arial"/>
      <family val="2"/>
    </font>
    <font>
      <b/>
      <sz val="10"/>
      <color indexed="27"/>
      <name val="Arial"/>
      <family val="2"/>
    </font>
    <font>
      <b/>
      <sz val="10"/>
      <color indexed="59"/>
      <name val="Bitstream Vera Sans;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Alignment="1">
      <alignment horizontal="right"/>
    </xf>
    <xf numFmtId="164" fontId="0" fillId="3" borderId="0" xfId="18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18" applyFont="1" applyFill="1" applyBorder="1" applyAlignment="1" applyProtection="1">
      <alignment horizontal="left"/>
      <protection/>
    </xf>
    <xf numFmtId="164" fontId="0" fillId="0" borderId="0" xfId="18" applyFont="1" applyFill="1" applyBorder="1" applyAlignment="1" applyProtection="1">
      <alignment horizontal="left"/>
      <protection/>
    </xf>
    <xf numFmtId="164" fontId="0" fillId="0" borderId="0" xfId="18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4" fontId="0" fillId="2" borderId="7" xfId="18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164" fontId="0" fillId="2" borderId="0" xfId="18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8" fillId="0" borderId="0" xfId="0" applyFont="1" applyAlignment="1">
      <alignment/>
    </xf>
    <xf numFmtId="0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165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9" fillId="0" borderId="0" xfId="0" applyFont="1" applyAlignment="1">
      <alignment/>
    </xf>
    <xf numFmtId="165" fontId="10" fillId="5" borderId="0" xfId="0" applyNumberFormat="1" applyFont="1" applyFill="1" applyAlignment="1">
      <alignment/>
    </xf>
    <xf numFmtId="165" fontId="11" fillId="5" borderId="0" xfId="0" applyNumberFormat="1" applyFont="1" applyFill="1" applyAlignment="1">
      <alignment/>
    </xf>
    <xf numFmtId="49" fontId="11" fillId="5" borderId="0" xfId="0" applyNumberFormat="1" applyFont="1" applyFill="1" applyAlignment="1">
      <alignment horizontal="left"/>
    </xf>
    <xf numFmtId="0" fontId="0" fillId="6" borderId="14" xfId="0" applyFill="1" applyBorder="1" applyAlignment="1">
      <alignment/>
    </xf>
    <xf numFmtId="0" fontId="0" fillId="6" borderId="14" xfId="0" applyFont="1" applyFill="1" applyBorder="1" applyAlignment="1">
      <alignment horizontal="center"/>
    </xf>
    <xf numFmtId="0" fontId="0" fillId="6" borderId="1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4" xfId="0" applyFont="1" applyBorder="1" applyAlignment="1">
      <alignment horizontal="left"/>
    </xf>
    <xf numFmtId="0" fontId="6" fillId="7" borderId="14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6" fillId="2" borderId="24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ill="1" applyAlignment="1">
      <alignment/>
    </xf>
    <xf numFmtId="49" fontId="10" fillId="5" borderId="0" xfId="0" applyNumberFormat="1" applyFont="1" applyFill="1" applyAlignment="1">
      <alignment/>
    </xf>
    <xf numFmtId="0" fontId="12" fillId="5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tabSelected="1" workbookViewId="0" topLeftCell="A67">
      <selection activeCell="A70" sqref="A70"/>
    </sheetView>
  </sheetViews>
  <sheetFormatPr defaultColWidth="11.421875" defaultRowHeight="12.75"/>
  <cols>
    <col min="1" max="1" width="13.421875" style="0" customWidth="1"/>
    <col min="3" max="3" width="12.57421875" style="0" customWidth="1"/>
    <col min="6" max="6" width="5.421875" style="0" customWidth="1"/>
    <col min="7" max="7" width="27.57421875" style="0" customWidth="1"/>
    <col min="8" max="8" width="15.8515625" style="0" customWidth="1"/>
    <col min="9" max="9" width="14.421875" style="0" customWidth="1"/>
  </cols>
  <sheetData>
    <row r="2" ht="12.75">
      <c r="A2" s="33" t="s">
        <v>70</v>
      </c>
    </row>
    <row r="3" ht="12.75">
      <c r="A3" s="33"/>
    </row>
    <row r="4" ht="12" customHeight="1"/>
    <row r="5" spans="1:7" ht="36.75" customHeight="1" thickBot="1">
      <c r="A5" s="48" t="s">
        <v>0</v>
      </c>
      <c r="B5" s="1"/>
      <c r="C5" s="1"/>
      <c r="D5" s="47"/>
      <c r="E5" s="47"/>
      <c r="F5" s="47"/>
      <c r="G5" s="47"/>
    </row>
    <row r="7" spans="1:10" ht="12.75">
      <c r="A7" s="44" t="s">
        <v>1</v>
      </c>
      <c r="B7" s="44" t="s">
        <v>2</v>
      </c>
      <c r="C7" s="44" t="s">
        <v>3</v>
      </c>
      <c r="D7" s="45" t="s">
        <v>4</v>
      </c>
      <c r="E7" s="44" t="s">
        <v>5</v>
      </c>
      <c r="F7" s="68"/>
      <c r="G7" t="s">
        <v>6</v>
      </c>
      <c r="H7" t="s">
        <v>7</v>
      </c>
      <c r="I7" t="s">
        <v>8</v>
      </c>
      <c r="J7" t="s">
        <v>9</v>
      </c>
    </row>
    <row r="8" spans="1:10" ht="12.75">
      <c r="A8" s="44" t="s">
        <v>10</v>
      </c>
      <c r="B8" s="44" t="s">
        <v>11</v>
      </c>
      <c r="C8" s="44" t="s">
        <v>12</v>
      </c>
      <c r="D8" s="46" t="s">
        <v>13</v>
      </c>
      <c r="E8" s="44" t="s">
        <v>14</v>
      </c>
      <c r="F8" s="68"/>
      <c r="G8" t="str">
        <f>CONCATENATE(B8," ",A8," ",C8," ",A8," ")</f>
        <v>Hugo Berger Pferdeweg Berger </v>
      </c>
      <c r="H8" t="str">
        <f>B8&amp;" "&amp;A8</f>
        <v>Hugo Berger</v>
      </c>
      <c r="I8" t="str">
        <f>CONCATENATE(LEFT(B8,1),". ",A8)</f>
        <v>H. Berger</v>
      </c>
      <c r="J8" t="str">
        <f>B8&amp;" "&amp;LEFT(A8,1)&amp;"."</f>
        <v>Hugo B.</v>
      </c>
    </row>
    <row r="9" spans="1:10" ht="12.75">
      <c r="A9" s="44" t="s">
        <v>15</v>
      </c>
      <c r="B9" s="44" t="s">
        <v>16</v>
      </c>
      <c r="C9" s="44" t="s">
        <v>17</v>
      </c>
      <c r="D9" s="46" t="s">
        <v>18</v>
      </c>
      <c r="E9" s="44" t="s">
        <v>19</v>
      </c>
      <c r="F9" s="68"/>
      <c r="G9" t="str">
        <f>CONCATENATE(B9," ",A9)</f>
        <v>Helga Hohmann </v>
      </c>
      <c r="H9" t="str">
        <f>B9&amp;" "&amp;A9</f>
        <v>Helga Hohmann </v>
      </c>
      <c r="I9" t="str">
        <f>CONCATENATE(LEFT(B9,1),". ",A9)</f>
        <v>H. Hohmann </v>
      </c>
      <c r="J9" t="str">
        <f>B9&amp;" "&amp;LEFT(A9,1)&amp;"."</f>
        <v>Helga H.</v>
      </c>
    </row>
    <row r="10" spans="1:10" ht="12.75">
      <c r="A10" s="44" t="s">
        <v>20</v>
      </c>
      <c r="B10" s="44" t="s">
        <v>21</v>
      </c>
      <c r="C10" s="44" t="s">
        <v>22</v>
      </c>
      <c r="D10" s="46" t="s">
        <v>23</v>
      </c>
      <c r="E10" s="44" t="s">
        <v>24</v>
      </c>
      <c r="F10" s="68"/>
      <c r="G10" t="str">
        <f>CONCATENATE(B10," ",A10)</f>
        <v>Jürgen Hoppe</v>
      </c>
      <c r="H10" t="str">
        <f>B10&amp;" "&amp;A10</f>
        <v>Jürgen Hoppe</v>
      </c>
      <c r="I10" t="str">
        <f>CONCATENATE(LEFT(B10,1),". ",A10)</f>
        <v>J. Hoppe</v>
      </c>
      <c r="J10" t="str">
        <f>B10&amp;" "&amp;LEFT(A10,1)&amp;"."</f>
        <v>Jürgen H.</v>
      </c>
    </row>
    <row r="11" spans="1:10" ht="12.75">
      <c r="A11" s="44" t="s">
        <v>25</v>
      </c>
      <c r="B11" s="44" t="s">
        <v>26</v>
      </c>
      <c r="C11" s="44" t="s">
        <v>27</v>
      </c>
      <c r="D11" s="46" t="s">
        <v>28</v>
      </c>
      <c r="E11" s="44" t="s">
        <v>29</v>
      </c>
      <c r="F11" s="68"/>
      <c r="G11" t="str">
        <f>CONCATENATE(B11," ",A11)</f>
        <v>Henriette Votocek</v>
      </c>
      <c r="H11" t="str">
        <f>B11&amp;" "&amp;A11</f>
        <v>Henriette Votocek</v>
      </c>
      <c r="I11" t="str">
        <f>CONCATENATE(LEFT(B11,1),". ",A11)</f>
        <v>H. Votocek</v>
      </c>
      <c r="J11" t="str">
        <f>B11&amp;" "&amp;LEFT(A11,1)&amp;"."</f>
        <v>Henriette V.</v>
      </c>
    </row>
    <row r="12" spans="1:10" ht="12.75">
      <c r="A12" s="44" t="s">
        <v>30</v>
      </c>
      <c r="B12" s="44" t="s">
        <v>31</v>
      </c>
      <c r="C12" s="44" t="s">
        <v>32</v>
      </c>
      <c r="D12" s="46" t="s">
        <v>33</v>
      </c>
      <c r="E12" s="44" t="s">
        <v>34</v>
      </c>
      <c r="F12" s="68"/>
      <c r="G12" t="str">
        <f>CONCATENATE(B12," ",A12)</f>
        <v>Gisela Bartge</v>
      </c>
      <c r="H12" t="str">
        <f>B12&amp;" "&amp;A12</f>
        <v>Gisela Bartge</v>
      </c>
      <c r="I12" t="str">
        <f>CONCATENATE(LEFT(B12,1),". ",A12)</f>
        <v>G. Bartge</v>
      </c>
      <c r="J12" t="str">
        <f>B12&amp;" "&amp;LEFT(A12,1)&amp;"."</f>
        <v>Gisela B.</v>
      </c>
    </row>
    <row r="14" spans="1:8" ht="12.75">
      <c r="A14" s="65" t="s">
        <v>35</v>
      </c>
      <c r="B14" t="str">
        <f>LEFT(A14,3)</f>
        <v>abc</v>
      </c>
      <c r="C14" t="str">
        <f>RIGHT(A14,2)</f>
        <v>12</v>
      </c>
      <c r="D14" t="str">
        <f>MID(A14,4,3)</f>
        <v>rot</v>
      </c>
      <c r="G14" s="3" t="s">
        <v>36</v>
      </c>
      <c r="H14" s="4"/>
    </row>
    <row r="18" ht="22.5" customHeight="1"/>
    <row r="19" ht="13.5" thickBot="1">
      <c r="A19" s="5" t="s">
        <v>37</v>
      </c>
    </row>
    <row r="21" ht="12.75">
      <c r="A21" t="str">
        <f>CONCATENATE(B8," ",A8,", ",C8," ",D8," ",E8)</f>
        <v>Hugo Berger, Pferdeweg D-05467 Hier</v>
      </c>
    </row>
    <row r="22" ht="12.75">
      <c r="A22" t="str">
        <f>CONCATENATE(B9," ",A9,", ",C9," ",D9," ",E9)</f>
        <v>Helga Hohmann , Hundeweg D-05470 Da</v>
      </c>
    </row>
    <row r="23" ht="12.75">
      <c r="A23" t="str">
        <f>CONCATENATE(B10," ",A10,", ",C10," ",D10," ",E10)</f>
        <v>Jürgen Hoppe, Katzenweg D-05473 Perder</v>
      </c>
    </row>
    <row r="24" ht="12.75">
      <c r="A24" t="str">
        <f>CONCATENATE(B11," ",A11,", ",C11," ",D11," ",E11)</f>
        <v>Henriette Votocek, Rattengasse D-05476 Klampf</v>
      </c>
    </row>
    <row r="25" ht="12.75">
      <c r="A25" t="str">
        <f>CONCATENATE(B12," ",A12,", ",C12," ",D12," ",E12)</f>
        <v>Gisela Bartge, Wurmstraße D-05479 Zepper</v>
      </c>
    </row>
    <row r="27" ht="12.75">
      <c r="A27" t="str">
        <f>B8&amp;" "&amp;A8&amp;", "&amp;C8&amp;" "&amp;D8&amp;" "&amp;E8</f>
        <v>Hugo Berger, Pferdeweg D-05467 Hier</v>
      </c>
    </row>
    <row r="28" ht="12.75">
      <c r="A28" t="str">
        <f>B9&amp;" "&amp;A9&amp;", "&amp;C9&amp;" "&amp;D9&amp;" "&amp;E9</f>
        <v>Helga Hohmann , Hundeweg D-05470 Da</v>
      </c>
    </row>
    <row r="29" ht="12.75">
      <c r="A29" t="str">
        <f>B10&amp;" "&amp;A10&amp;", "&amp;C10&amp;" "&amp;D10&amp;" "&amp;E10</f>
        <v>Jürgen Hoppe, Katzenweg D-05473 Perder</v>
      </c>
    </row>
    <row r="30" ht="12.75">
      <c r="A30" t="str">
        <f>B11&amp;" "&amp;A11&amp;", "&amp;C11&amp;" "&amp;D11&amp;" "&amp;E11</f>
        <v>Henriette Votocek, Rattengasse D-05476 Klampf</v>
      </c>
    </row>
    <row r="31" ht="12.75">
      <c r="A31" t="str">
        <f>B12&amp;" "&amp;A12&amp;", "&amp;C12&amp;" "&amp;D12&amp;" "&amp;E12</f>
        <v>Gisela Bartge, Wurmstraße D-05479 Zepper</v>
      </c>
    </row>
    <row r="35" spans="1:8" ht="46.5" customHeight="1" thickBot="1">
      <c r="A35" s="49" t="s">
        <v>38</v>
      </c>
      <c r="B35" s="50"/>
      <c r="C35" s="50"/>
      <c r="D35" s="50"/>
      <c r="E35" s="47"/>
      <c r="F35" s="47"/>
      <c r="G35" s="47"/>
      <c r="H35" s="6"/>
    </row>
    <row r="37" spans="1:8" ht="12.75">
      <c r="A37" s="66">
        <v>100</v>
      </c>
      <c r="B37" t="str">
        <f>IF(A37=100,"Prima, 100!","Schade, keine 100.")</f>
        <v>Prima, 100!</v>
      </c>
      <c r="D37" s="7" t="s">
        <v>39</v>
      </c>
      <c r="E37" s="8"/>
      <c r="F37" s="8"/>
      <c r="G37" s="8"/>
      <c r="H37" s="9"/>
    </row>
    <row r="42" spans="1:4" ht="49.5" customHeight="1" thickBot="1">
      <c r="A42" s="48" t="s">
        <v>40</v>
      </c>
      <c r="B42" s="48"/>
      <c r="C42" s="1"/>
      <c r="D42" s="47"/>
    </row>
    <row r="45" spans="1:3" ht="12.75">
      <c r="A45" s="10">
        <v>100</v>
      </c>
      <c r="B45" s="10" t="s">
        <v>41</v>
      </c>
      <c r="C45" s="11">
        <v>85</v>
      </c>
    </row>
    <row r="46" spans="1:3" ht="12.75">
      <c r="A46" s="10">
        <v>200</v>
      </c>
      <c r="B46" s="10" t="s">
        <v>42</v>
      </c>
      <c r="C46" s="11">
        <v>58</v>
      </c>
    </row>
    <row r="47" spans="1:3" ht="12.75">
      <c r="A47" s="10">
        <v>300</v>
      </c>
      <c r="B47" s="10" t="s">
        <v>43</v>
      </c>
      <c r="C47" s="11">
        <v>20</v>
      </c>
    </row>
    <row r="48" spans="1:3" ht="12.75">
      <c r="A48" s="10">
        <v>400</v>
      </c>
      <c r="B48" s="10" t="s">
        <v>44</v>
      </c>
      <c r="C48" s="11">
        <v>1290</v>
      </c>
    </row>
    <row r="49" spans="1:3" ht="12.75">
      <c r="A49" s="10">
        <v>500</v>
      </c>
      <c r="B49" s="10" t="s">
        <v>45</v>
      </c>
      <c r="C49" s="11">
        <v>198</v>
      </c>
    </row>
    <row r="50" spans="1:3" ht="20.25" customHeight="1">
      <c r="A50" s="12"/>
      <c r="B50" s="12"/>
      <c r="C50" s="12"/>
    </row>
    <row r="51" spans="1:3" ht="12.75">
      <c r="A51" s="13" t="s">
        <v>46</v>
      </c>
      <c r="B51" s="13" t="s">
        <v>47</v>
      </c>
      <c r="C51" s="13" t="s">
        <v>48</v>
      </c>
    </row>
    <row r="52" spans="1:3" ht="12.75">
      <c r="A52" s="67">
        <v>12</v>
      </c>
      <c r="B52" s="14" t="e">
        <f>VLOOKUP(A52,artikel,2)</f>
        <v>#N/A</v>
      </c>
      <c r="C52" s="15" t="str">
        <f>IF(ISBLANK(A52),"Bitte Artikelnummer erfassen",IF(A52&lt;&gt;VLOOKUP(A45,artikel,1),"Artikelnummer nicht vorhanden",VLOOKUP(A45,artikel,3)))</f>
        <v>Artikelnummer nicht vorhanden</v>
      </c>
    </row>
    <row r="53" spans="1:4" ht="12.75">
      <c r="A53" s="67">
        <v>200</v>
      </c>
      <c r="B53" s="14" t="str">
        <f>VLOOKUP(A53,artikel,2)</f>
        <v>Hemd</v>
      </c>
      <c r="C53" s="15">
        <f>VLOOKUP(A53,artikel,3)</f>
        <v>58</v>
      </c>
      <c r="D53" s="16" t="s">
        <v>49</v>
      </c>
    </row>
    <row r="54" spans="1:3" ht="12.75">
      <c r="A54" s="12"/>
      <c r="B54" s="12"/>
      <c r="C54" s="17"/>
    </row>
    <row r="55" spans="1:12" ht="12.75">
      <c r="A55" s="18" t="s">
        <v>50</v>
      </c>
      <c r="B55" s="19"/>
      <c r="C55" s="20"/>
      <c r="D55" s="21"/>
      <c r="E55" s="21"/>
      <c r="F55" s="21"/>
      <c r="G55" s="21"/>
      <c r="H55" s="21"/>
      <c r="I55" s="21"/>
      <c r="J55" s="21"/>
      <c r="K55" s="21"/>
      <c r="L55" s="22"/>
    </row>
    <row r="56" spans="1:12" ht="12.75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1"/>
      <c r="L56" s="22"/>
    </row>
    <row r="57" spans="1:12" ht="12.75">
      <c r="A57" s="23" t="s">
        <v>51</v>
      </c>
      <c r="B57" s="24"/>
      <c r="C57" s="25"/>
      <c r="D57" s="26"/>
      <c r="E57" s="26"/>
      <c r="F57" s="26"/>
      <c r="G57" s="26"/>
      <c r="H57" s="26"/>
      <c r="I57" s="26"/>
      <c r="J57" s="26"/>
      <c r="K57" s="26"/>
      <c r="L57" s="27"/>
    </row>
    <row r="58" spans="1:12" ht="12.75">
      <c r="A58" s="23"/>
      <c r="B58" s="24"/>
      <c r="C58" s="25"/>
      <c r="D58" s="26"/>
      <c r="E58" s="26"/>
      <c r="F58" s="26"/>
      <c r="G58" s="26"/>
      <c r="H58" s="26"/>
      <c r="I58" s="26"/>
      <c r="J58" s="26"/>
      <c r="K58" s="26"/>
      <c r="L58" s="27"/>
    </row>
    <row r="59" spans="1:12" ht="12.75">
      <c r="A59" s="23" t="s">
        <v>52</v>
      </c>
      <c r="B59" s="24"/>
      <c r="C59" s="28"/>
      <c r="D59" s="26"/>
      <c r="E59" s="26"/>
      <c r="F59" s="26"/>
      <c r="G59" s="26"/>
      <c r="H59" s="26"/>
      <c r="I59" s="26"/>
      <c r="J59" s="26"/>
      <c r="K59" s="26"/>
      <c r="L59" s="27"/>
    </row>
    <row r="60" spans="1:12" ht="12.75">
      <c r="A60" s="29"/>
      <c r="B60" s="24"/>
      <c r="C60" s="24"/>
      <c r="D60" s="26"/>
      <c r="E60" s="26"/>
      <c r="F60" s="26"/>
      <c r="G60" s="26"/>
      <c r="H60" s="26"/>
      <c r="I60" s="26"/>
      <c r="J60" s="26"/>
      <c r="K60" s="26"/>
      <c r="L60" s="27"/>
    </row>
    <row r="61" spans="1:12" ht="12.75">
      <c r="A61" s="23" t="s">
        <v>53</v>
      </c>
      <c r="B61" s="24"/>
      <c r="C61" s="24"/>
      <c r="D61" s="26"/>
      <c r="E61" s="26"/>
      <c r="F61" s="26"/>
      <c r="G61" s="26"/>
      <c r="H61" s="26"/>
      <c r="I61" s="26"/>
      <c r="J61" s="26"/>
      <c r="K61" s="26"/>
      <c r="L61" s="27"/>
    </row>
    <row r="62" spans="1:12" ht="12.75">
      <c r="A62" s="23"/>
      <c r="B62" s="24"/>
      <c r="C62" s="24"/>
      <c r="D62" s="26"/>
      <c r="E62" s="26"/>
      <c r="F62" s="26"/>
      <c r="G62" s="26"/>
      <c r="H62" s="26"/>
      <c r="I62" s="26"/>
      <c r="J62" s="26"/>
      <c r="K62" s="26"/>
      <c r="L62" s="27"/>
    </row>
    <row r="63" spans="1:12" ht="12.75">
      <c r="A63" s="23" t="s">
        <v>54</v>
      </c>
      <c r="B63" s="24"/>
      <c r="C63" s="24"/>
      <c r="D63" s="26"/>
      <c r="E63" s="26"/>
      <c r="F63" s="26"/>
      <c r="G63" s="26"/>
      <c r="H63" s="26"/>
      <c r="I63" s="26"/>
      <c r="J63" s="26"/>
      <c r="K63" s="26"/>
      <c r="L63" s="27"/>
    </row>
    <row r="64" spans="1:12" ht="12.7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/>
    </row>
    <row r="70" spans="1:2" ht="13.5" thickBot="1">
      <c r="A70" s="52" t="s">
        <v>66</v>
      </c>
      <c r="B70" s="51"/>
    </row>
    <row r="71" spans="1:2" ht="12.75">
      <c r="A71" s="53"/>
      <c r="B71" s="54"/>
    </row>
    <row r="73" ht="12.75">
      <c r="A73" t="s">
        <v>67</v>
      </c>
    </row>
    <row r="74" ht="12.75">
      <c r="A74" t="s">
        <v>68</v>
      </c>
    </row>
    <row r="75" ht="12.75">
      <c r="A75" s="2" t="s">
        <v>69</v>
      </c>
    </row>
    <row r="79" spans="1:2" ht="12.75">
      <c r="A79" s="34" t="s">
        <v>48</v>
      </c>
      <c r="B79" s="34" t="s">
        <v>47</v>
      </c>
    </row>
    <row r="80" spans="1:2" ht="12.75">
      <c r="A80" s="35">
        <v>0</v>
      </c>
      <c r="B80" s="35" t="s">
        <v>55</v>
      </c>
    </row>
    <row r="81" spans="1:2" ht="12.75">
      <c r="A81" s="35">
        <v>20</v>
      </c>
      <c r="B81" s="35" t="s">
        <v>43</v>
      </c>
    </row>
    <row r="82" spans="1:2" ht="12.75">
      <c r="A82" s="35">
        <v>20</v>
      </c>
      <c r="B82" s="35" t="s">
        <v>56</v>
      </c>
    </row>
    <row r="83" spans="1:2" ht="12.75">
      <c r="A83" s="35">
        <v>58</v>
      </c>
      <c r="B83" s="35" t="s">
        <v>42</v>
      </c>
    </row>
    <row r="84" spans="1:6" ht="12.75">
      <c r="A84" s="35">
        <v>85</v>
      </c>
      <c r="B84" s="35" t="s">
        <v>41</v>
      </c>
      <c r="E84" s="2" t="s">
        <v>71</v>
      </c>
      <c r="F84" s="2"/>
    </row>
    <row r="85" spans="1:2" ht="12.75">
      <c r="A85" s="35">
        <v>198</v>
      </c>
      <c r="B85" s="35" t="s">
        <v>45</v>
      </c>
    </row>
    <row r="86" spans="1:7" ht="15">
      <c r="A86" s="35">
        <v>1290</v>
      </c>
      <c r="B86" s="35" t="s">
        <v>44</v>
      </c>
      <c r="E86" s="63" t="s">
        <v>57</v>
      </c>
      <c r="F86" s="64">
        <v>50</v>
      </c>
      <c r="G86" s="70" t="s">
        <v>58</v>
      </c>
    </row>
    <row r="89" spans="5:8" ht="12.75">
      <c r="E89" s="36" t="s">
        <v>59</v>
      </c>
      <c r="F89" s="36"/>
      <c r="G89" s="37"/>
      <c r="H89" s="71"/>
    </row>
    <row r="90" spans="5:8" ht="12.75">
      <c r="E90" s="36"/>
      <c r="F90" s="36"/>
      <c r="G90" s="37"/>
      <c r="H90" s="71"/>
    </row>
    <row r="91" spans="5:8" ht="15">
      <c r="E91" s="38" t="str">
        <f>IF(ISBLANK(F86),"Bitte Artikelpreis erfassen",IF((F86)&lt;&gt;VLOOKUP(F86,preis,1),"Artikelpreis nicht vorhanden",VLOOKUP(F86,preis,1)))</f>
        <v>Artikelpreis nicht vorhanden</v>
      </c>
      <c r="F91" s="38"/>
      <c r="G91" s="37"/>
      <c r="H91" s="71"/>
    </row>
    <row r="92" spans="5:8" ht="12.75">
      <c r="E92" s="36"/>
      <c r="F92" s="36"/>
      <c r="G92" s="37"/>
      <c r="H92" s="71"/>
    </row>
    <row r="93" spans="5:8" ht="15">
      <c r="E93" s="39" t="str">
        <f>IF(ISBLANK(F86),"Bitte Artikelpreis erfassen",IF((F86)&lt;&gt;VLOOKUP(F86,preis,1),"Preis nicht ermittelt",VLOOKUP(F86,preis,2)))</f>
        <v>Preis nicht ermittelt</v>
      </c>
      <c r="F93" s="39"/>
      <c r="G93" s="37"/>
      <c r="H93" s="71"/>
    </row>
    <row r="94" spans="5:6" ht="15">
      <c r="E94" s="40"/>
      <c r="F94" s="40"/>
    </row>
    <row r="95" spans="2:8" ht="15">
      <c r="B95" s="2" t="s">
        <v>60</v>
      </c>
      <c r="E95" s="40"/>
      <c r="F95" s="40"/>
      <c r="H95" s="2" t="s">
        <v>61</v>
      </c>
    </row>
    <row r="96" spans="5:6" ht="15">
      <c r="E96" s="40"/>
      <c r="F96" s="40"/>
    </row>
    <row r="97" spans="2:10" ht="12.75">
      <c r="B97" s="72" t="str">
        <f>VLOOKUP(C97,preis,2)</f>
        <v>nix</v>
      </c>
      <c r="C97" s="42">
        <f ca="1">INDIRECT(D97)</f>
        <v>0</v>
      </c>
      <c r="D97" t="str">
        <f>"A"&amp;$E$99-2</f>
        <v>A80</v>
      </c>
      <c r="G97" s="12" t="str">
        <f>"B"&amp;$E$99-2</f>
        <v>B80</v>
      </c>
      <c r="H97" s="43" t="str">
        <f ca="1">INDIRECT(G97)</f>
        <v>nix</v>
      </c>
      <c r="I97" s="42">
        <f ca="1">INDIRECT(J97)</f>
        <v>0</v>
      </c>
      <c r="J97" t="str">
        <f>"A"&amp;$E$99-2</f>
        <v>A80</v>
      </c>
    </row>
    <row r="98" spans="2:10" ht="12.75">
      <c r="B98" s="72" t="str">
        <f>VLOOKUP(C98,preis,2)</f>
        <v>Tuch</v>
      </c>
      <c r="C98" s="42">
        <f ca="1">INDIRECT(D98)</f>
        <v>20</v>
      </c>
      <c r="D98" t="str">
        <f>"A"&amp;$E$99-1</f>
        <v>A81</v>
      </c>
      <c r="E98" t="s">
        <v>62</v>
      </c>
      <c r="G98" s="12" t="str">
        <f>"B"&amp;$E$99-1</f>
        <v>B81</v>
      </c>
      <c r="H98" s="43" t="str">
        <f ca="1">INDIRECT(G98)</f>
        <v>Schal</v>
      </c>
      <c r="I98" s="42">
        <f ca="1">INDIRECT(J98)</f>
        <v>20</v>
      </c>
      <c r="J98" t="str">
        <f>"A"&amp;$E$99-1</f>
        <v>A81</v>
      </c>
    </row>
    <row r="99" spans="2:10" ht="12.75">
      <c r="B99" s="72" t="str">
        <f>VLOOKUP(F86,preis,2)</f>
        <v>Tuch</v>
      </c>
      <c r="C99" s="41">
        <f>VLOOKUP($F$86,preis,1)</f>
        <v>20</v>
      </c>
      <c r="D99" t="str">
        <f>"A"&amp;$E$99</f>
        <v>A82</v>
      </c>
      <c r="E99" s="73">
        <f>MATCH(C99,A80:A86)+79</f>
        <v>82</v>
      </c>
      <c r="F99" s="69"/>
      <c r="G99" s="12" t="str">
        <f>"B"&amp;$E$99</f>
        <v>B82</v>
      </c>
      <c r="H99" s="72" t="str">
        <f>VLOOKUP($F$86,preis,2)</f>
        <v>Tuch</v>
      </c>
      <c r="I99" s="41">
        <f>VLOOKUP($F$86,preis,1)</f>
        <v>20</v>
      </c>
      <c r="J99" t="str">
        <f>"A"&amp;$E$99</f>
        <v>A82</v>
      </c>
    </row>
    <row r="100" spans="2:10" ht="12.75">
      <c r="B100" s="72" t="str">
        <f>VLOOKUP(C100,preis,2)</f>
        <v>Hemd</v>
      </c>
      <c r="C100" s="42">
        <f ca="1">INDIRECT(D100)</f>
        <v>58</v>
      </c>
      <c r="D100" t="str">
        <f>"A"&amp;$E$99+1</f>
        <v>A83</v>
      </c>
      <c r="G100" s="12" t="str">
        <f>"B"&amp;$E$99+1</f>
        <v>B83</v>
      </c>
      <c r="H100" s="43" t="str">
        <f ca="1">INDIRECT(G100)</f>
        <v>Hemd</v>
      </c>
      <c r="I100" s="42">
        <f ca="1">INDIRECT(J100)</f>
        <v>58</v>
      </c>
      <c r="J100" t="str">
        <f>"A"&amp;$E$99+1</f>
        <v>A83</v>
      </c>
    </row>
    <row r="101" spans="2:10" ht="12.75">
      <c r="B101" s="72" t="str">
        <f>VLOOKUP(C101,preis,2)</f>
        <v>Hose</v>
      </c>
      <c r="C101" s="42">
        <f ca="1">INDIRECT(D101)</f>
        <v>85</v>
      </c>
      <c r="D101" t="str">
        <f>"A"&amp;$E$99+2</f>
        <v>A84</v>
      </c>
      <c r="G101" s="12" t="str">
        <f>"B"&amp;$E$99+2</f>
        <v>B84</v>
      </c>
      <c r="H101" s="43" t="str">
        <f ca="1">INDIRECT(G101)</f>
        <v>Hose</v>
      </c>
      <c r="I101" s="42">
        <f ca="1">INDIRECT(J101)</f>
        <v>85</v>
      </c>
      <c r="J101" t="str">
        <f>"A"&amp;$E$99+2</f>
        <v>A84</v>
      </c>
    </row>
    <row r="102" spans="2:8" ht="15">
      <c r="B102" s="40"/>
      <c r="H102" s="40"/>
    </row>
    <row r="105" spans="1:9" ht="12.75">
      <c r="A105" s="55"/>
      <c r="B105" s="56" t="s">
        <v>63</v>
      </c>
      <c r="C105" s="57"/>
      <c r="D105" s="57"/>
      <c r="E105" s="57"/>
      <c r="F105" s="57"/>
      <c r="G105" s="57"/>
      <c r="H105" s="57"/>
      <c r="I105" s="58"/>
    </row>
    <row r="106" spans="1:9" ht="12.75">
      <c r="A106" s="55"/>
      <c r="B106" s="59" t="s">
        <v>64</v>
      </c>
      <c r="C106" s="6"/>
      <c r="D106" s="6"/>
      <c r="E106" s="6"/>
      <c r="F106" s="6"/>
      <c r="G106" s="6"/>
      <c r="H106" s="6"/>
      <c r="I106" s="55"/>
    </row>
    <row r="107" spans="1:9" ht="12.75">
      <c r="A107" s="55"/>
      <c r="B107" s="60" t="s">
        <v>65</v>
      </c>
      <c r="C107" s="61"/>
      <c r="D107" s="61"/>
      <c r="E107" s="61"/>
      <c r="F107" s="61"/>
      <c r="G107" s="61"/>
      <c r="H107" s="61"/>
      <c r="I107" s="62"/>
    </row>
  </sheetData>
  <sheetProtection sheet="1" objects="1" scenarios="1" selectLockedCells="1" selectUnlockedCells="1"/>
  <printOptions/>
  <pageMargins left="0.7875" right="0.5902777777777778" top="0.9840277777777777" bottom="0.7875" header="0.5118055555555555" footer="0.5118055555555555"/>
  <pageSetup cellComments="atEnd" fitToHeight="2" fitToWidth="1" horizontalDpi="300" verticalDpi="300" orientation="landscape" pageOrder="overThenDown" paperSize="9" r:id="rId3"/>
  <headerFooter alignWithMargins="0">
    <oddHeader>&amp;C&amp;11Mappe:  &amp;F   Blatt:  &amp;A
Seite: &amp;P von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Hinrichs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