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740" windowWidth="15330" windowHeight="4785" tabRatio="936" activeTab="0"/>
  </bookViews>
  <sheets>
    <sheet name="Zeiten" sheetId="1" r:id="rId1"/>
  </sheets>
  <definedNames>
    <definedName name="artikel">#REF!</definedName>
    <definedName name="basispreis">#REF!</definedName>
    <definedName name="HTML_CodePage" hidden="1">1252</definedName>
    <definedName name="HTML_Control" hidden="1">{"'Zeiten'!$A$9:$G$10"}</definedName>
    <definedName name="HTML_Description" hidden="1">""</definedName>
    <definedName name="HTML_Email" hidden="1">""</definedName>
    <definedName name="HTML_Header" hidden="1">"Zeiten"</definedName>
    <definedName name="HTML_LastUpdate" hidden="1">"20.01.99"</definedName>
    <definedName name="HTML_LineAfter" hidden="1">FALSE</definedName>
    <definedName name="HTML_LineBefore" hidden="1">FALSE</definedName>
    <definedName name="HTML_Name" hidden="1">"xxxxxxxxxxxxxxx"</definedName>
    <definedName name="HTML_OBDlg2" hidden="1">TRUE</definedName>
    <definedName name="HTML_OBDlg4" hidden="1">TRUE</definedName>
    <definedName name="HTML_OS" hidden="1">0</definedName>
    <definedName name="HTML_PathFile" hidden="1">"H:\Eigene Dateien\Tabellen\MeinHTML.htm"</definedName>
    <definedName name="HTML_Title" hidden="1">"Formate und Funktionen"</definedName>
  </definedNames>
  <calcPr fullCalcOnLoad="1"/>
</workbook>
</file>

<file path=xl/sharedStrings.xml><?xml version="1.0" encoding="utf-8"?>
<sst xmlns="http://schemas.openxmlformats.org/spreadsheetml/2006/main" count="147" uniqueCount="85">
  <si>
    <t>Tage</t>
  </si>
  <si>
    <t>Arbeitsbeginn</t>
  </si>
  <si>
    <t>Arbeitsende</t>
  </si>
  <si>
    <t>Pause</t>
  </si>
  <si>
    <t>Soll</t>
  </si>
  <si>
    <t>Differenz</t>
  </si>
  <si>
    <t>Tag</t>
  </si>
  <si>
    <t>Stundensatz</t>
  </si>
  <si>
    <t>Betrag</t>
  </si>
  <si>
    <t>Uhrzeit</t>
  </si>
  <si>
    <t>Minute der Uhrzeit</t>
  </si>
  <si>
    <t>Sekunde der Uhrzeit</t>
  </si>
  <si>
    <t>Stunde der Uhrzeit</t>
  </si>
  <si>
    <t xml:space="preserve"> =SEKUNDE(B23)</t>
  </si>
  <si>
    <t xml:space="preserve"> =B4-1462</t>
  </si>
  <si>
    <t>Arbeitszeiten in Prozent:</t>
  </si>
  <si>
    <t>Prozente</t>
  </si>
  <si>
    <t>Km-Stand1</t>
  </si>
  <si>
    <t>km-Stand2</t>
  </si>
  <si>
    <t>Entfernung</t>
  </si>
  <si>
    <t>Fahrtzeit</t>
  </si>
  <si>
    <t>Geschwindigkeit in km /h</t>
  </si>
  <si>
    <t>+</t>
  </si>
  <si>
    <t xml:space="preserve"> =</t>
  </si>
  <si>
    <t>Fehlzeit</t>
  </si>
  <si>
    <t>Arbeitszeit</t>
  </si>
  <si>
    <t>gesamt; Ok</t>
  </si>
  <si>
    <t>Zeit</t>
  </si>
  <si>
    <t>Unterrichtsszeit pro Tag</t>
  </si>
  <si>
    <t>Unterrichtsszeit pro Woche:</t>
  </si>
  <si>
    <t>Fehlzeit in Minuten:</t>
  </si>
  <si>
    <t>Fehlzeit Prozentual:</t>
  </si>
  <si>
    <t>%</t>
  </si>
  <si>
    <t>Geschwindigkeit</t>
  </si>
  <si>
    <t>Zeitformate</t>
  </si>
  <si>
    <t>Wenn Stunden-ZEITEN in die Rechnungen einfließen</t>
  </si>
  <si>
    <t xml:space="preserve"> =D31/(STUNDE(E31)+MINUTE(E31)/60)</t>
  </si>
  <si>
    <t xml:space="preserve"> =D34/E34/24</t>
  </si>
  <si>
    <t>Beginn</t>
  </si>
  <si>
    <t>Ende</t>
  </si>
  <si>
    <t>Satz</t>
  </si>
  <si>
    <t>Zeitformat</t>
  </si>
  <si>
    <t>Standardzahl-Format</t>
  </si>
  <si>
    <t xml:space="preserve"> x 24 !</t>
  </si>
  <si>
    <t>Arbeitszeitberechnung</t>
  </si>
  <si>
    <t>da 1 h= 1/24 Tag</t>
  </si>
  <si>
    <t xml:space="preserve"> (=Einheit)</t>
  </si>
  <si>
    <t>Berechnete Uhrzeiten über 24 h : Format : [h]:mm:ss   ( = Format:  26 ... )</t>
  </si>
  <si>
    <t>Format : Zelle :  26:30... oder [h]</t>
  </si>
  <si>
    <t>% Fehlzeit</t>
  </si>
  <si>
    <t xml:space="preserve"> =B49/A49*100</t>
  </si>
  <si>
    <t xml:space="preserve">Betrag 2 </t>
  </si>
  <si>
    <t xml:space="preserve"> =(B27-A27)*C27*24</t>
  </si>
  <si>
    <t>oder</t>
  </si>
  <si>
    <t xml:space="preserve"> =(STUNDE(B28)-STUNDE(A28))*C28+(MINUTE(B28)-MINUTE(A28))*C28/60</t>
  </si>
  <si>
    <t xml:space="preserve"> =B49/A49 Format %</t>
  </si>
  <si>
    <t xml:space="preserve"> =(A49-B49)/A49</t>
  </si>
  <si>
    <t xml:space="preserve"> =B49/A49-1</t>
  </si>
  <si>
    <t>Korrekt</t>
  </si>
  <si>
    <t xml:space="preserve"> = (D5-C5)*24*E5</t>
  </si>
  <si>
    <t xml:space="preserve"> = (D6-C6)*24*E6</t>
  </si>
  <si>
    <t>Addition</t>
  </si>
  <si>
    <t>Format:</t>
  </si>
  <si>
    <t>Standard</t>
  </si>
  <si>
    <t xml:space="preserve">Endzeit </t>
  </si>
  <si>
    <t xml:space="preserve">Summe </t>
  </si>
  <si>
    <t>Summe x 24</t>
  </si>
  <si>
    <t>Subtraktion</t>
  </si>
  <si>
    <t xml:space="preserve">Differenz </t>
  </si>
  <si>
    <t>Differenz x 24</t>
  </si>
  <si>
    <t>Uhrzeit [hh]:mm (Benutzerdefiniert)</t>
  </si>
  <si>
    <t xml:space="preserve"> = G15/24</t>
  </si>
  <si>
    <t xml:space="preserve"> = G22/24</t>
  </si>
  <si>
    <t>Zeitspanne!</t>
  </si>
  <si>
    <t>Uhrzeit!</t>
  </si>
  <si>
    <t>(Zeiten Addieren)</t>
  </si>
  <si>
    <t>Zeit 1</t>
  </si>
  <si>
    <t>Zeit 2</t>
  </si>
  <si>
    <t>(Zeitdifferenz)</t>
  </si>
  <si>
    <t>Plus (Abzüge mit Minus eingeben)</t>
  </si>
  <si>
    <t>(Zeitdifferenz über Mitternacht hinweg)</t>
  </si>
  <si>
    <t>Anfangszeit &lt;</t>
  </si>
  <si>
    <t>Anfangszeit &gt;</t>
  </si>
  <si>
    <t xml:space="preserve"> =WENN((C34-B34)&gt;=0;(C34-B34);(C34-B34)+1)</t>
  </si>
  <si>
    <t>1904-Datumswerte gelten immer für das ganze Blatt, also vorher einstellen! In Extras-Optionen-Berechnen 
&lt; für negative Uhrzeiten&gt; Sonst werden Datumsanzeigen verfälscht: 14.01.99 -&gt; 15.01.03 ( +1462)</t>
  </si>
</sst>
</file>

<file path=xl/styles.xml><?xml version="1.0" encoding="utf-8"?>
<styleSheet xmlns="http://schemas.openxmlformats.org/spreadsheetml/2006/main">
  <numFmts count="5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\70"/>
    <numFmt numFmtId="181" formatCode="0000000"/>
    <numFmt numFmtId="182" formatCode="00\-000\-\k"/>
    <numFmt numFmtId="183" formatCode="yyyy\-mm\-dd"/>
    <numFmt numFmtId="184" formatCode="d/\ mmm\ yy"/>
    <numFmt numFmtId="185" formatCode="mmmm\ yy"/>
    <numFmt numFmtId="186" formatCode="mmmm\ yyyy"/>
    <numFmt numFmtId="187" formatCode="d/\ mmmm\ yyyy"/>
    <numFmt numFmtId="188" formatCode="dd/mm/yyyy\ hh:mm"/>
    <numFmt numFmtId="189" formatCode="dd/mmmm/yyyy"/>
    <numFmt numFmtId="190" formatCode="dddd/mmmm/yyyy"/>
    <numFmt numFmtId="191" formatCode="dddd/\ d\ mmmm\ yyyy"/>
    <numFmt numFmtId="192" formatCode="dddd\,\ d\ mmmm\ yyyy"/>
    <numFmt numFmtId="193" formatCode="dddd\,\ d\ mmmm\ yyyy\ hh\ mm\ "/>
    <numFmt numFmtId="194" formatCode="dddd\,\ &quot;der&quot;\ d\ mmmm\ yyyy\ hh\ mm\ "/>
    <numFmt numFmtId="195" formatCode="dddd\,\ &quot;der&quot;\ d/\ mmmm\ yyyy\ hh\ mm\ "/>
    <numFmt numFmtId="196" formatCode="&quot;Berlin,&quot;\ &quot;den&quot;\ d/\ mmmm\ yyyy\ hh\ mm\ "/>
    <numFmt numFmtId="197" formatCode="&quot;Berlin,&quot;\ &quot;den&quot;\ dd/\ mmmm\ yyyy"/>
    <numFmt numFmtId="198" formatCode="d&quot;DM&quot;myy"/>
    <numFmt numFmtId="199" formatCode="d&quot;DM&quot;myyyy"/>
    <numFmt numFmtId="200" formatCode="h\ &quot;Uhr,&quot;\ m\ &quot;Minuten und &quot;s\ &quot;Sekunden&quot;"/>
    <numFmt numFmtId="201" formatCode="h:mm"/>
    <numFmt numFmtId="202" formatCode="0.000%"/>
    <numFmt numFmtId="203" formatCode="General\ &quot;km&quot;"/>
    <numFmt numFmtId="204" formatCode="0&quot;.&quot;"/>
    <numFmt numFmtId="205" formatCode="&quot;Filiale&quot;\ 0"/>
    <numFmt numFmtId="206" formatCode="00000"/>
    <numFmt numFmtId="207" formatCode="\D\-00000"/>
    <numFmt numFmtId="208" formatCode="000000"/>
    <numFmt numFmtId="209" formatCode="0.0%"/>
    <numFmt numFmtId="210" formatCode="[hh]:mm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4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202" fontId="0" fillId="0" borderId="0" xfId="17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03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17" applyNumberFormat="1" applyAlignment="1">
      <alignment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4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67" fontId="0" fillId="2" borderId="2" xfId="0" applyNumberFormat="1" applyFill="1" applyBorder="1" applyAlignment="1">
      <alignment/>
    </xf>
    <xf numFmtId="2" fontId="0" fillId="2" borderId="7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17" applyNumberFormat="1" applyAlignment="1">
      <alignment/>
    </xf>
    <xf numFmtId="10" fontId="0" fillId="2" borderId="7" xfId="17" applyNumberFormat="1" applyFont="1" applyFill="1" applyBorder="1" applyAlignment="1">
      <alignment/>
    </xf>
    <xf numFmtId="10" fontId="0" fillId="2" borderId="8" xfId="0" applyNumberForma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2" borderId="6" xfId="0" applyNumberFormat="1" applyFont="1" applyFill="1" applyBorder="1" applyAlignment="1">
      <alignment horizontal="center"/>
    </xf>
    <xf numFmtId="21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01" fontId="0" fillId="2" borderId="6" xfId="0" applyNumberFormat="1" applyFill="1" applyBorder="1" applyAlignment="1" applyProtection="1">
      <alignment/>
      <protection locked="0"/>
    </xf>
    <xf numFmtId="0" fontId="0" fillId="2" borderId="6" xfId="0" applyNumberForma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2" borderId="9" xfId="0" applyNumberForma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25">
      <selection activeCell="A46" sqref="A46:H46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3" width="10.8515625" style="0" bestFit="1" customWidth="1"/>
    <col min="4" max="4" width="10.00390625" style="0" customWidth="1"/>
    <col min="5" max="5" width="12.8515625" style="0" customWidth="1"/>
    <col min="6" max="6" width="9.28125" style="0" customWidth="1"/>
    <col min="9" max="9" width="10.8515625" style="0" customWidth="1"/>
    <col min="10" max="10" width="15.00390625" style="0" customWidth="1"/>
  </cols>
  <sheetData>
    <row r="1" spans="1:7" ht="29.25" customHeight="1" thickBot="1">
      <c r="A1" s="68" t="s">
        <v>34</v>
      </c>
      <c r="B1" s="68"/>
      <c r="C1" s="68"/>
      <c r="D1" s="68"/>
      <c r="E1" s="68"/>
      <c r="F1" s="68"/>
      <c r="G1" s="68"/>
    </row>
    <row r="2" spans="1:7" ht="12.75">
      <c r="A2" s="23"/>
      <c r="B2" s="23"/>
      <c r="C2" s="23"/>
      <c r="D2" s="23"/>
      <c r="E2" s="23"/>
      <c r="F2" s="23"/>
      <c r="G2" s="23"/>
    </row>
    <row r="3" spans="3:9" ht="12.75">
      <c r="C3" s="23" t="s">
        <v>38</v>
      </c>
      <c r="D3" s="23" t="s">
        <v>39</v>
      </c>
      <c r="E3" s="23" t="s">
        <v>40</v>
      </c>
      <c r="F3" s="23" t="s">
        <v>8</v>
      </c>
      <c r="G3" s="23" t="s">
        <v>43</v>
      </c>
      <c r="H3" s="30" t="s">
        <v>45</v>
      </c>
      <c r="I3" s="31"/>
    </row>
    <row r="4" spans="3:9" s="25" customFormat="1" ht="12.75">
      <c r="C4" s="24"/>
      <c r="D4" s="24"/>
      <c r="E4" s="24"/>
      <c r="F4" s="24" t="b">
        <v>0</v>
      </c>
      <c r="G4" s="24" t="s">
        <v>58</v>
      </c>
      <c r="H4" s="32" t="s">
        <v>46</v>
      </c>
      <c r="I4" s="33"/>
    </row>
    <row r="5" spans="1:8" s="25" customFormat="1" ht="12.75">
      <c r="A5" s="75" t="s">
        <v>41</v>
      </c>
      <c r="B5" s="75"/>
      <c r="C5" s="26">
        <v>0.25</v>
      </c>
      <c r="D5" s="26">
        <v>0.5</v>
      </c>
      <c r="E5" s="56">
        <v>100</v>
      </c>
      <c r="F5" s="27">
        <f>(D5-C5)*E5</f>
        <v>25</v>
      </c>
      <c r="G5" s="58">
        <f>F5*24</f>
        <v>600</v>
      </c>
      <c r="H5" s="53" t="s">
        <v>59</v>
      </c>
    </row>
    <row r="6" spans="1:8" s="25" customFormat="1" ht="12.75">
      <c r="A6" s="75" t="s">
        <v>42</v>
      </c>
      <c r="B6" s="75"/>
      <c r="C6" s="27">
        <v>0.25</v>
      </c>
      <c r="D6" s="27">
        <v>0.5</v>
      </c>
      <c r="E6" s="56">
        <v>100</v>
      </c>
      <c r="F6" s="27">
        <f>(D6-C6)*E6</f>
        <v>25</v>
      </c>
      <c r="G6" s="23">
        <f>F6*24</f>
        <v>600</v>
      </c>
      <c r="H6" s="53" t="s">
        <v>60</v>
      </c>
    </row>
    <row r="7" spans="1:7" s="25" customFormat="1" ht="12.75">
      <c r="A7" s="24"/>
      <c r="B7" s="24"/>
      <c r="C7" s="27"/>
      <c r="D7" s="27"/>
      <c r="E7" s="27"/>
      <c r="F7" s="24"/>
      <c r="G7" s="24"/>
    </row>
    <row r="8" spans="1:9" s="25" customFormat="1" ht="12.75">
      <c r="A8"/>
      <c r="B8"/>
      <c r="C8"/>
      <c r="D8"/>
      <c r="E8"/>
      <c r="F8"/>
      <c r="G8"/>
      <c r="H8"/>
      <c r="I8"/>
    </row>
    <row r="9" spans="1:9" s="25" customFormat="1" ht="12.75">
      <c r="A9"/>
      <c r="B9"/>
      <c r="C9"/>
      <c r="D9"/>
      <c r="E9"/>
      <c r="F9"/>
      <c r="G9"/>
      <c r="H9"/>
      <c r="I9"/>
    </row>
    <row r="10" spans="1:9" s="25" customFormat="1" ht="12.75">
      <c r="A10"/>
      <c r="B10"/>
      <c r="C10"/>
      <c r="D10"/>
      <c r="E10"/>
      <c r="F10"/>
      <c r="G10"/>
      <c r="H10"/>
      <c r="I10"/>
    </row>
    <row r="11" spans="1:9" s="25" customFormat="1" ht="12.75">
      <c r="A11" s="54" t="s">
        <v>61</v>
      </c>
      <c r="B11" s="54" t="s">
        <v>75</v>
      </c>
      <c r="C11"/>
      <c r="D11"/>
      <c r="E11" s="55"/>
      <c r="F11" s="55" t="s">
        <v>79</v>
      </c>
      <c r="G11"/>
      <c r="H11"/>
      <c r="I11"/>
    </row>
    <row r="12" spans="1:9" s="25" customFormat="1" ht="12.75">
      <c r="A12"/>
      <c r="B12" t="s">
        <v>62</v>
      </c>
      <c r="C12" t="s">
        <v>62</v>
      </c>
      <c r="D12" t="s">
        <v>62</v>
      </c>
      <c r="E12" s="55" t="s">
        <v>62</v>
      </c>
      <c r="F12" s="55" t="s">
        <v>62</v>
      </c>
      <c r="G12" t="s">
        <v>62</v>
      </c>
      <c r="H12" t="s">
        <v>62</v>
      </c>
      <c r="I12"/>
    </row>
    <row r="13" spans="1:9" s="25" customFormat="1" ht="12.75">
      <c r="A13"/>
      <c r="B13" t="s">
        <v>9</v>
      </c>
      <c r="C13" t="s">
        <v>9</v>
      </c>
      <c r="D13" t="s">
        <v>9</v>
      </c>
      <c r="E13" s="55" t="s">
        <v>63</v>
      </c>
      <c r="F13" s="55" t="s">
        <v>63</v>
      </c>
      <c r="G13" t="s">
        <v>63</v>
      </c>
      <c r="H13" t="s">
        <v>70</v>
      </c>
      <c r="I13"/>
    </row>
    <row r="14" spans="1:9" s="25" customFormat="1" ht="12.75">
      <c r="A14"/>
      <c r="B14" s="55" t="s">
        <v>76</v>
      </c>
      <c r="C14" s="55" t="s">
        <v>77</v>
      </c>
      <c r="D14" s="55" t="s">
        <v>65</v>
      </c>
      <c r="E14" s="55" t="s">
        <v>66</v>
      </c>
      <c r="F14" s="55"/>
      <c r="G14"/>
      <c r="H14"/>
      <c r="I14"/>
    </row>
    <row r="15" spans="1:9" s="25" customFormat="1" ht="12.75">
      <c r="A15" s="60" t="s">
        <v>73</v>
      </c>
      <c r="B15" s="61">
        <v>0.04861111111111111</v>
      </c>
      <c r="C15" s="61">
        <v>0.08333333333333333</v>
      </c>
      <c r="D15" s="59">
        <f>C15+B15</f>
        <v>0.13194444444444445</v>
      </c>
      <c r="E15" s="3">
        <f>D15*24</f>
        <v>3.166666666666667</v>
      </c>
      <c r="F15" s="62">
        <v>-3</v>
      </c>
      <c r="G15">
        <f>E15+F15</f>
        <v>0.16666666666666696</v>
      </c>
      <c r="H15" s="57">
        <f>G15/24</f>
        <v>0.006944444444444457</v>
      </c>
      <c r="I15" s="54" t="s">
        <v>71</v>
      </c>
    </row>
    <row r="16" spans="1:9" s="25" customFormat="1" ht="12.75">
      <c r="A16"/>
      <c r="B16"/>
      <c r="C16"/>
      <c r="D16"/>
      <c r="E16"/>
      <c r="F16"/>
      <c r="G16"/>
      <c r="H16"/>
      <c r="I16"/>
    </row>
    <row r="17" spans="1:9" s="25" customFormat="1" ht="12.75">
      <c r="A17"/>
      <c r="B17"/>
      <c r="C17"/>
      <c r="D17"/>
      <c r="E17"/>
      <c r="F17"/>
      <c r="G17"/>
      <c r="H17"/>
      <c r="I17"/>
    </row>
    <row r="18" spans="1:9" s="25" customFormat="1" ht="12.75">
      <c r="A18"/>
      <c r="B18"/>
      <c r="C18"/>
      <c r="D18"/>
      <c r="E18"/>
      <c r="F18"/>
      <c r="G18"/>
      <c r="H18"/>
      <c r="I18"/>
    </row>
    <row r="19" spans="2:9" s="25" customFormat="1" ht="12.75">
      <c r="B19"/>
      <c r="C19"/>
      <c r="D19"/>
      <c r="E19"/>
      <c r="F19"/>
      <c r="G19"/>
      <c r="H19"/>
      <c r="I19"/>
    </row>
    <row r="20" spans="1:9" s="25" customFormat="1" ht="12.75">
      <c r="A20" s="54" t="s">
        <v>67</v>
      </c>
      <c r="B20" s="54" t="s">
        <v>78</v>
      </c>
      <c r="C20"/>
      <c r="D20"/>
      <c r="E20" s="55"/>
      <c r="F20" s="55" t="s">
        <v>79</v>
      </c>
      <c r="G20"/>
      <c r="H20"/>
      <c r="I20"/>
    </row>
    <row r="21" spans="1:9" s="25" customFormat="1" ht="12.75">
      <c r="A21"/>
      <c r="B21" t="s">
        <v>62</v>
      </c>
      <c r="C21" t="s">
        <v>62</v>
      </c>
      <c r="D21" t="s">
        <v>62</v>
      </c>
      <c r="E21" s="55" t="s">
        <v>62</v>
      </c>
      <c r="F21" s="55" t="s">
        <v>62</v>
      </c>
      <c r="G21" t="s">
        <v>62</v>
      </c>
      <c r="H21" t="s">
        <v>62</v>
      </c>
      <c r="I21"/>
    </row>
    <row r="22" spans="1:9" s="25" customFormat="1" ht="12.75">
      <c r="A22"/>
      <c r="B22" t="s">
        <v>9</v>
      </c>
      <c r="C22" t="s">
        <v>9</v>
      </c>
      <c r="D22" t="s">
        <v>9</v>
      </c>
      <c r="E22" s="55" t="s">
        <v>63</v>
      </c>
      <c r="F22" s="55" t="s">
        <v>63</v>
      </c>
      <c r="G22" t="s">
        <v>63</v>
      </c>
      <c r="H22" t="s">
        <v>70</v>
      </c>
      <c r="I22"/>
    </row>
    <row r="23" spans="1:9" s="25" customFormat="1" ht="12.75">
      <c r="A23"/>
      <c r="B23" s="55" t="s">
        <v>81</v>
      </c>
      <c r="C23" s="55" t="s">
        <v>64</v>
      </c>
      <c r="D23" s="55" t="s">
        <v>68</v>
      </c>
      <c r="E23" s="55" t="s">
        <v>69</v>
      </c>
      <c r="F23" s="55"/>
      <c r="G23"/>
      <c r="H23"/>
      <c r="I23"/>
    </row>
    <row r="24" spans="1:9" s="25" customFormat="1" ht="12.75">
      <c r="A24" s="60" t="s">
        <v>74</v>
      </c>
      <c r="B24" s="61">
        <v>0.04861111111111111</v>
      </c>
      <c r="C24" s="61">
        <v>0.08333333333333333</v>
      </c>
      <c r="D24" s="59">
        <f>C24-B24</f>
        <v>0.03472222222222222</v>
      </c>
      <c r="E24" s="3">
        <f>D24*24</f>
        <v>0.8333333333333333</v>
      </c>
      <c r="F24" s="62">
        <v>0.5</v>
      </c>
      <c r="G24">
        <f>E24+F24</f>
        <v>1.3333333333333333</v>
      </c>
      <c r="H24" s="57">
        <f>G24/24</f>
        <v>0.05555555555555555</v>
      </c>
      <c r="I24" s="54" t="s">
        <v>72</v>
      </c>
    </row>
    <row r="25" spans="1:9" s="25" customFormat="1" ht="12.75">
      <c r="A25"/>
      <c r="B25"/>
      <c r="C25"/>
      <c r="D25"/>
      <c r="E25"/>
      <c r="F25"/>
      <c r="G25"/>
      <c r="H25"/>
      <c r="I25"/>
    </row>
    <row r="26" spans="1:9" s="25" customFormat="1" ht="12.75">
      <c r="A26"/>
      <c r="B26"/>
      <c r="C26"/>
      <c r="D26"/>
      <c r="E26"/>
      <c r="F26"/>
      <c r="G26"/>
      <c r="H26"/>
      <c r="I26"/>
    </row>
    <row r="27" spans="1:9" s="25" customFormat="1" ht="12.75">
      <c r="A27"/>
      <c r="B27"/>
      <c r="C27"/>
      <c r="D27"/>
      <c r="E27"/>
      <c r="F27"/>
      <c r="G27"/>
      <c r="H27"/>
      <c r="I27"/>
    </row>
    <row r="28" spans="1:9" s="25" customFormat="1" ht="12.75">
      <c r="A28"/>
      <c r="B28"/>
      <c r="C28"/>
      <c r="D28"/>
      <c r="E28"/>
      <c r="F28"/>
      <c r="G28"/>
      <c r="H28"/>
      <c r="I28"/>
    </row>
    <row r="29" spans="1:9" s="25" customFormat="1" ht="12.75">
      <c r="A29" s="54" t="s">
        <v>67</v>
      </c>
      <c r="B29" s="54" t="s">
        <v>80</v>
      </c>
      <c r="C29"/>
      <c r="D29"/>
      <c r="E29" s="55"/>
      <c r="F29" s="55" t="s">
        <v>79</v>
      </c>
      <c r="G29"/>
      <c r="H29"/>
      <c r="I29"/>
    </row>
    <row r="30" spans="1:9" s="25" customFormat="1" ht="12.75">
      <c r="A30"/>
      <c r="B30" t="s">
        <v>62</v>
      </c>
      <c r="C30" t="s">
        <v>62</v>
      </c>
      <c r="D30" t="s">
        <v>62</v>
      </c>
      <c r="E30" s="55" t="s">
        <v>62</v>
      </c>
      <c r="F30" s="55" t="s">
        <v>62</v>
      </c>
      <c r="G30" t="s">
        <v>62</v>
      </c>
      <c r="H30" t="s">
        <v>62</v>
      </c>
      <c r="I30"/>
    </row>
    <row r="31" spans="1:9" s="25" customFormat="1" ht="12.75">
      <c r="A31"/>
      <c r="B31" t="s">
        <v>9</v>
      </c>
      <c r="C31" t="s">
        <v>9</v>
      </c>
      <c r="D31" t="s">
        <v>9</v>
      </c>
      <c r="E31" s="55" t="s">
        <v>63</v>
      </c>
      <c r="F31" s="55" t="s">
        <v>63</v>
      </c>
      <c r="G31" t="s">
        <v>63</v>
      </c>
      <c r="H31" t="s">
        <v>70</v>
      </c>
      <c r="I31"/>
    </row>
    <row r="32" spans="1:9" s="25" customFormat="1" ht="12.75">
      <c r="A32"/>
      <c r="B32" s="55" t="s">
        <v>82</v>
      </c>
      <c r="C32" s="55" t="s">
        <v>64</v>
      </c>
      <c r="D32" s="55" t="s">
        <v>68</v>
      </c>
      <c r="E32" s="55" t="s">
        <v>69</v>
      </c>
      <c r="F32" s="55"/>
      <c r="G32"/>
      <c r="H32"/>
      <c r="I32"/>
    </row>
    <row r="33" spans="1:9" s="25" customFormat="1" ht="12.75">
      <c r="A33" s="60" t="s">
        <v>74</v>
      </c>
      <c r="B33" s="61">
        <v>0.0875</v>
      </c>
      <c r="C33" s="61">
        <v>0.08333333333333333</v>
      </c>
      <c r="D33" s="59">
        <f>C33-B33</f>
        <v>-0.004166666666666666</v>
      </c>
      <c r="E33" s="3">
        <f>D33*24</f>
        <v>-0.09999999999999998</v>
      </c>
      <c r="F33" s="62">
        <v>0</v>
      </c>
      <c r="G33">
        <f>E33+F33</f>
        <v>-0.09999999999999998</v>
      </c>
      <c r="H33" s="57">
        <f>G33/24</f>
        <v>-0.004166666666666666</v>
      </c>
      <c r="I33" s="54" t="b">
        <v>0</v>
      </c>
    </row>
    <row r="34" spans="1:9" s="25" customFormat="1" ht="12.75">
      <c r="A34" s="60" t="s">
        <v>74</v>
      </c>
      <c r="B34" s="61">
        <v>0.0875</v>
      </c>
      <c r="C34" s="61">
        <v>0.08333333333333333</v>
      </c>
      <c r="D34" s="59">
        <f>IF((C34-B34)&gt;=0,(C34-B34),(C34-B34)+1)</f>
        <v>0.9958333333333333</v>
      </c>
      <c r="E34" s="3">
        <f>D34*24</f>
        <v>23.9</v>
      </c>
      <c r="F34" s="64">
        <v>0.1</v>
      </c>
      <c r="G34">
        <f>E34+F34</f>
        <v>24</v>
      </c>
      <c r="H34" s="57">
        <f>G34/24</f>
        <v>1</v>
      </c>
      <c r="I34" s="63" t="s">
        <v>58</v>
      </c>
    </row>
    <row r="35" spans="1:7" s="25" customFormat="1" ht="12.75">
      <c r="A35" s="24"/>
      <c r="B35" s="24"/>
      <c r="C35" s="27"/>
      <c r="D35" s="65" t="s">
        <v>83</v>
      </c>
      <c r="E35" s="56"/>
      <c r="F35" s="66"/>
      <c r="G35" s="66"/>
    </row>
    <row r="36" spans="1:7" s="25" customFormat="1" ht="12.75">
      <c r="A36" s="24"/>
      <c r="B36" s="24"/>
      <c r="C36" s="27"/>
      <c r="D36" s="27"/>
      <c r="E36" s="27"/>
      <c r="F36" s="24"/>
      <c r="G36" s="24"/>
    </row>
    <row r="37" spans="1:7" s="25" customFormat="1" ht="12.75">
      <c r="A37" s="24"/>
      <c r="B37" s="24"/>
      <c r="C37" s="27"/>
      <c r="D37" s="27"/>
      <c r="E37" s="27"/>
      <c r="F37" s="24"/>
      <c r="G37" s="24"/>
    </row>
    <row r="38" spans="1:7" s="25" customFormat="1" ht="12.75">
      <c r="A38" s="24"/>
      <c r="B38" s="24"/>
      <c r="C38" s="27"/>
      <c r="D38" s="27"/>
      <c r="E38" s="27"/>
      <c r="F38" s="24"/>
      <c r="G38" s="24"/>
    </row>
    <row r="39" spans="1:7" ht="15" customHeight="1" thickBot="1">
      <c r="A39" s="68" t="s">
        <v>44</v>
      </c>
      <c r="B39" s="68"/>
      <c r="C39" s="68"/>
      <c r="D39" s="68"/>
      <c r="E39" s="68"/>
      <c r="F39" s="68"/>
      <c r="G39" s="68"/>
    </row>
    <row r="41" spans="1:6" s="4" customFormat="1" ht="12.75">
      <c r="A41" s="4" t="s">
        <v>6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5</v>
      </c>
    </row>
    <row r="42" spans="1:9" ht="12.75">
      <c r="A42" s="2">
        <v>36174</v>
      </c>
      <c r="B42" s="6">
        <v>0.32916666666666666</v>
      </c>
      <c r="C42" s="6">
        <v>0.6826388888888889</v>
      </c>
      <c r="D42" s="6">
        <v>0.020833333333333332</v>
      </c>
      <c r="E42" s="6">
        <v>0.3333333333333333</v>
      </c>
      <c r="F42" s="6">
        <f>C42-B42-D42-E42</f>
        <v>-0.0006944444444443865</v>
      </c>
      <c r="H42" s="2">
        <f>A42-1462</f>
        <v>34712</v>
      </c>
      <c r="I42" s="34" t="s">
        <v>14</v>
      </c>
    </row>
    <row r="43" spans="1:8" ht="12.75">
      <c r="A43" s="2">
        <v>36175</v>
      </c>
      <c r="B43" s="6">
        <v>0.3354166666666667</v>
      </c>
      <c r="C43" s="6">
        <v>0.7034722222222222</v>
      </c>
      <c r="D43" s="6">
        <v>0.020833333333333332</v>
      </c>
      <c r="E43" s="6">
        <v>0.3333333333333333</v>
      </c>
      <c r="F43" s="6">
        <f>C43-B43-D43-E43</f>
        <v>0.01388888888888884</v>
      </c>
      <c r="H43" s="2">
        <f>A43-1462</f>
        <v>34713</v>
      </c>
    </row>
    <row r="44" spans="1:8" ht="12.75">
      <c r="A44" s="2">
        <v>36178</v>
      </c>
      <c r="B44" s="6">
        <v>0.34861111111111115</v>
      </c>
      <c r="C44" s="6">
        <v>0.7069444444444444</v>
      </c>
      <c r="D44" s="6">
        <v>0.020833333333333332</v>
      </c>
      <c r="E44" s="6">
        <v>0.3333333333333333</v>
      </c>
      <c r="F44" s="6">
        <f>C44-B44-D44-E44</f>
        <v>0.004166666666666596</v>
      </c>
      <c r="H44" s="2">
        <f>A44-1462</f>
        <v>34716</v>
      </c>
    </row>
    <row r="46" spans="1:8" ht="30.75" customHeight="1">
      <c r="A46" s="69" t="s">
        <v>84</v>
      </c>
      <c r="B46" s="70"/>
      <c r="C46" s="70"/>
      <c r="D46" s="70"/>
      <c r="E46" s="70"/>
      <c r="F46" s="70"/>
      <c r="G46" s="70"/>
      <c r="H46" s="71"/>
    </row>
    <row r="47" ht="12.75">
      <c r="G47" s="6"/>
    </row>
    <row r="49" ht="12.75">
      <c r="A49" s="5">
        <v>0.3333333333333333</v>
      </c>
    </row>
    <row r="50" ht="12.75">
      <c r="A50" s="5">
        <v>0.3333333333333333</v>
      </c>
    </row>
    <row r="51" ht="12.75">
      <c r="A51" s="5">
        <v>0.3333217592592593</v>
      </c>
    </row>
    <row r="52" spans="1:7" ht="12.75">
      <c r="A52" s="8">
        <f>SUM(A49:A51)</f>
        <v>0.999988425925926</v>
      </c>
      <c r="B52" s="35" t="s">
        <v>47</v>
      </c>
      <c r="C52" s="29"/>
      <c r="D52" s="29"/>
      <c r="E52" s="29"/>
      <c r="F52" s="29"/>
      <c r="G52" s="36"/>
    </row>
    <row r="55" spans="1:10" s="4" customFormat="1" ht="12.75">
      <c r="A55" s="4" t="s">
        <v>1</v>
      </c>
      <c r="B55" s="4" t="s">
        <v>2</v>
      </c>
      <c r="C55" s="4" t="s">
        <v>7</v>
      </c>
      <c r="D55" s="4" t="s">
        <v>8</v>
      </c>
      <c r="E55" s="38" t="s">
        <v>51</v>
      </c>
      <c r="F55" s="39" t="s">
        <v>35</v>
      </c>
      <c r="G55" s="28"/>
      <c r="H55" s="28"/>
      <c r="I55" s="28"/>
      <c r="J55" s="37"/>
    </row>
    <row r="56" spans="1:8" ht="12.75">
      <c r="A56" s="6">
        <v>0.25</v>
      </c>
      <c r="B56" s="6">
        <v>0.5208333333333334</v>
      </c>
      <c r="C56" s="9">
        <v>78.9</v>
      </c>
      <c r="D56" s="9">
        <f>(HOUR(B56)-HOUR(A56))*C56+(MINUTE(B56)-MINUTE(A56))*C56/60</f>
        <v>512.85</v>
      </c>
      <c r="E56" s="9">
        <f>(B56-A56)*C56*24</f>
        <v>512.8500000000001</v>
      </c>
      <c r="F56" s="40" t="s">
        <v>52</v>
      </c>
      <c r="G56" s="31"/>
      <c r="H56" t="s">
        <v>53</v>
      </c>
    </row>
    <row r="57" spans="1:11" ht="12.75">
      <c r="A57" s="6">
        <v>0.40625</v>
      </c>
      <c r="B57" s="6">
        <v>0.6770833333333334</v>
      </c>
      <c r="C57" s="9">
        <v>85.4</v>
      </c>
      <c r="D57" s="9">
        <f>(HOUR(B57)-HOUR(A57))*C57+(MINUTE(B57)-MINUTE(A57))*C57/60</f>
        <v>555.1</v>
      </c>
      <c r="E57" s="9">
        <f>(B57-A57)*C57*24</f>
        <v>555.1000000000001</v>
      </c>
      <c r="F57" s="35" t="s">
        <v>54</v>
      </c>
      <c r="G57" s="29"/>
      <c r="H57" s="29"/>
      <c r="I57" s="29"/>
      <c r="J57" s="29"/>
      <c r="K57" s="36"/>
    </row>
    <row r="60" spans="1:4" s="1" customFormat="1" ht="29.25" customHeight="1">
      <c r="A60" s="1" t="s">
        <v>9</v>
      </c>
      <c r="B60" s="1" t="s">
        <v>12</v>
      </c>
      <c r="C60" s="1" t="s">
        <v>10</v>
      </c>
      <c r="D60" s="1" t="s">
        <v>11</v>
      </c>
    </row>
    <row r="61" spans="1:6" ht="12.75">
      <c r="A61" s="5">
        <v>0.3420601851851852</v>
      </c>
      <c r="B61">
        <f>HOUR(A61)</f>
        <v>8</v>
      </c>
      <c r="C61">
        <f>MINUTE(A61)</f>
        <v>12</v>
      </c>
      <c r="D61">
        <f>SECOND(A61)</f>
        <v>34</v>
      </c>
      <c r="E61" s="35" t="s">
        <v>13</v>
      </c>
      <c r="F61" s="36"/>
    </row>
    <row r="62" spans="1:4" ht="12.75">
      <c r="A62" s="5">
        <v>0.39614583333333336</v>
      </c>
      <c r="B62">
        <f>HOUR(A62)</f>
        <v>9</v>
      </c>
      <c r="C62">
        <f>MINUTE(A62)</f>
        <v>30</v>
      </c>
      <c r="D62">
        <f>SECOND(A62)</f>
        <v>27</v>
      </c>
    </row>
    <row r="65" spans="1:6" ht="28.5" customHeight="1">
      <c r="A65" s="73" t="s">
        <v>33</v>
      </c>
      <c r="B65" s="73"/>
      <c r="C65" s="73"/>
      <c r="D65" s="74"/>
      <c r="E65" s="74"/>
      <c r="F65" s="74"/>
    </row>
    <row r="67" spans="1:7" ht="12.75">
      <c r="A67" s="4" t="s">
        <v>17</v>
      </c>
      <c r="B67" s="4" t="s">
        <v>18</v>
      </c>
      <c r="C67" s="4" t="s">
        <v>19</v>
      </c>
      <c r="D67" s="4" t="s">
        <v>20</v>
      </c>
      <c r="E67" s="7" t="s">
        <v>21</v>
      </c>
      <c r="F67" s="11"/>
      <c r="G67" s="11"/>
    </row>
    <row r="68" spans="1:9" ht="12.75">
      <c r="A68">
        <v>37512</v>
      </c>
      <c r="B68">
        <v>38416</v>
      </c>
      <c r="C68" s="16">
        <f>B68-A68</f>
        <v>904</v>
      </c>
      <c r="D68" s="6">
        <v>0.6513888888888889</v>
      </c>
      <c r="E68" s="15">
        <f>C68/(HOUR(D68)+MINUTE(D68)/60)</f>
        <v>57.82515991471215</v>
      </c>
      <c r="F68" s="41" t="s">
        <v>36</v>
      </c>
      <c r="G68" s="42"/>
      <c r="H68" s="29"/>
      <c r="I68" s="36"/>
    </row>
    <row r="69" spans="5:7" ht="12.75">
      <c r="E69" s="72"/>
      <c r="F69" s="72"/>
      <c r="G69" s="72"/>
    </row>
    <row r="70" spans="1:6" ht="12.75">
      <c r="A70" s="4" t="s">
        <v>17</v>
      </c>
      <c r="B70" s="4" t="s">
        <v>18</v>
      </c>
      <c r="C70" s="4" t="s">
        <v>19</v>
      </c>
      <c r="D70" s="4" t="s">
        <v>20</v>
      </c>
      <c r="E70" s="7" t="s">
        <v>21</v>
      </c>
      <c r="F70" s="11"/>
    </row>
    <row r="71" spans="1:7" ht="12.75">
      <c r="A71">
        <v>37512</v>
      </c>
      <c r="B71">
        <v>38416</v>
      </c>
      <c r="C71" s="16">
        <f>B71-A71</f>
        <v>904</v>
      </c>
      <c r="D71" s="17">
        <v>0.6513888888888889</v>
      </c>
      <c r="E71" s="15">
        <f>C71/D71/24</f>
        <v>57.82515991471215</v>
      </c>
      <c r="F71" s="41" t="s">
        <v>37</v>
      </c>
      <c r="G71" s="36"/>
    </row>
    <row r="75" spans="1:6" ht="30.75" customHeight="1" thickBot="1">
      <c r="A75" s="67" t="s">
        <v>16</v>
      </c>
      <c r="B75" s="67"/>
      <c r="C75" s="67"/>
      <c r="D75" s="67"/>
      <c r="E75" s="67"/>
      <c r="F75" s="67"/>
    </row>
    <row r="76" spans="7:8" ht="12.75">
      <c r="G76" s="46"/>
      <c r="H76" s="46"/>
    </row>
    <row r="77" spans="1:8" ht="12.75">
      <c r="A77" s="7" t="s">
        <v>15</v>
      </c>
      <c r="B77" s="7"/>
      <c r="C77" s="7"/>
      <c r="D77" s="7"/>
      <c r="E77" s="7"/>
      <c r="F77" s="7"/>
      <c r="G77" s="47"/>
      <c r="H77" s="46"/>
    </row>
    <row r="78" spans="1:8" ht="12.75">
      <c r="A78" s="6">
        <v>0.3333333333333333</v>
      </c>
      <c r="B78" s="6">
        <v>0.03125</v>
      </c>
      <c r="C78">
        <f>B78/A78*100</f>
        <v>9.375</v>
      </c>
      <c r="D78" s="4" t="s">
        <v>49</v>
      </c>
      <c r="E78" s="45" t="s">
        <v>50</v>
      </c>
      <c r="F78" s="36"/>
      <c r="G78" s="48"/>
      <c r="H78" s="49"/>
    </row>
    <row r="79" spans="1:8" ht="12.75">
      <c r="A79" s="3"/>
      <c r="C79" s="14">
        <f>B78/A78</f>
        <v>0.09375</v>
      </c>
      <c r="D79" s="4" t="s">
        <v>24</v>
      </c>
      <c r="E79" s="43" t="s">
        <v>55</v>
      </c>
      <c r="F79" s="44"/>
      <c r="G79" s="48"/>
      <c r="H79" s="49"/>
    </row>
    <row r="80" spans="7:8" ht="12.75">
      <c r="G80" s="46"/>
      <c r="H80" s="46"/>
    </row>
    <row r="81" spans="3:8" ht="12.75">
      <c r="C81" s="13">
        <f>B78/A78</f>
        <v>0.09375</v>
      </c>
      <c r="D81" t="s">
        <v>24</v>
      </c>
      <c r="G81" s="46"/>
      <c r="H81" s="46"/>
    </row>
    <row r="82" spans="2:8" ht="12.75">
      <c r="B82" s="4" t="s">
        <v>22</v>
      </c>
      <c r="C82" s="50">
        <f>(A78-B78)/A78</f>
        <v>0.90625</v>
      </c>
      <c r="D82" t="s">
        <v>25</v>
      </c>
      <c r="E82" s="51" t="s">
        <v>57</v>
      </c>
      <c r="F82" s="29" t="s">
        <v>56</v>
      </c>
      <c r="G82" s="52"/>
      <c r="H82" s="46"/>
    </row>
    <row r="83" spans="2:4" ht="12.75">
      <c r="B83" s="4" t="s">
        <v>23</v>
      </c>
      <c r="C83" s="12">
        <f>SUM(C81:C82)</f>
        <v>1</v>
      </c>
      <c r="D83" t="s">
        <v>26</v>
      </c>
    </row>
    <row r="86" spans="1:3" ht="12.75">
      <c r="A86" s="4" t="s">
        <v>1</v>
      </c>
      <c r="B86" s="4" t="s">
        <v>2</v>
      </c>
      <c r="C86" s="4" t="s">
        <v>27</v>
      </c>
    </row>
    <row r="87" spans="1:6" ht="12.75">
      <c r="A87" s="22">
        <v>0.3333333333333333</v>
      </c>
      <c r="B87" s="22">
        <v>0.3958333333333333</v>
      </c>
      <c r="C87" s="22">
        <f>(B87-A87)</f>
        <v>0.0625</v>
      </c>
      <c r="D87" s="9"/>
      <c r="E87" s="9"/>
      <c r="F87" s="10"/>
    </row>
    <row r="88" spans="1:5" ht="12.75">
      <c r="A88" s="22">
        <v>0.4166666666666667</v>
      </c>
      <c r="B88" s="22">
        <v>0.4791666666666667</v>
      </c>
      <c r="C88" s="22">
        <f>(B88-A88)</f>
        <v>0.0625</v>
      </c>
      <c r="D88" s="9"/>
      <c r="E88" s="9"/>
    </row>
    <row r="89" spans="1:5" ht="12.75">
      <c r="A89" s="22">
        <v>0.5208333333333334</v>
      </c>
      <c r="B89" s="22">
        <v>0.5833333333333334</v>
      </c>
      <c r="C89" s="22">
        <f>(B89-A89)</f>
        <v>0.0625</v>
      </c>
      <c r="D89" s="9"/>
      <c r="E89" s="9"/>
    </row>
    <row r="90" spans="1:5" ht="12.75">
      <c r="A90" s="22">
        <v>0.59375</v>
      </c>
      <c r="B90" s="22">
        <v>0.65625</v>
      </c>
      <c r="C90" s="22">
        <f>(B90-A90)</f>
        <v>0.0625</v>
      </c>
      <c r="D90" s="9"/>
      <c r="E90" s="9"/>
    </row>
    <row r="91" ht="12.75">
      <c r="E91" s="11" t="s">
        <v>0</v>
      </c>
    </row>
    <row r="92" spans="1:5" ht="12.75">
      <c r="A92" s="7" t="s">
        <v>28</v>
      </c>
      <c r="B92" s="7"/>
      <c r="D92" s="17">
        <f>SUM(C87:C90)</f>
        <v>0.25</v>
      </c>
      <c r="E92" s="21">
        <v>5</v>
      </c>
    </row>
    <row r="93" spans="1:7" ht="12.75">
      <c r="A93" s="7" t="s">
        <v>29</v>
      </c>
      <c r="B93" s="7"/>
      <c r="D93" s="8">
        <f>(D92*E92)</f>
        <v>1.25</v>
      </c>
      <c r="E93" s="35" t="s">
        <v>48</v>
      </c>
      <c r="F93" s="29"/>
      <c r="G93" s="36"/>
    </row>
    <row r="94" spans="1:5" ht="12.75">
      <c r="A94" s="7"/>
      <c r="B94" s="7"/>
      <c r="C94" s="19"/>
      <c r="D94" s="3"/>
      <c r="E94" s="3"/>
    </row>
    <row r="95" spans="1:7" ht="12.75">
      <c r="A95" s="7" t="s">
        <v>30</v>
      </c>
      <c r="B95" s="7"/>
      <c r="C95" s="17">
        <v>0.020833333333333332</v>
      </c>
      <c r="D95" s="18" t="s">
        <v>31</v>
      </c>
      <c r="E95" s="18"/>
      <c r="F95" s="20">
        <f>C95/D$92*100</f>
        <v>8.333333333333332</v>
      </c>
      <c r="G95" s="3" t="s">
        <v>32</v>
      </c>
    </row>
    <row r="96" spans="1:7" ht="12.75">
      <c r="A96" s="7" t="s">
        <v>30</v>
      </c>
      <c r="B96" s="7"/>
      <c r="C96" s="17">
        <v>0.017361111111111112</v>
      </c>
      <c r="D96" s="18" t="s">
        <v>31</v>
      </c>
      <c r="E96" s="18"/>
      <c r="F96" s="20">
        <f>C96/D$92*100</f>
        <v>6.944444444444445</v>
      </c>
      <c r="G96" s="3" t="s">
        <v>32</v>
      </c>
    </row>
    <row r="97" spans="1:4" ht="12.75">
      <c r="A97" s="18"/>
      <c r="B97" s="18"/>
      <c r="C97" s="3"/>
      <c r="D97" s="3"/>
    </row>
  </sheetData>
  <sheetProtection sheet="1" objects="1" scenarios="1"/>
  <mergeCells count="8">
    <mergeCell ref="A75:F75"/>
    <mergeCell ref="A1:G1"/>
    <mergeCell ref="A46:H46"/>
    <mergeCell ref="E69:G69"/>
    <mergeCell ref="A65:F65"/>
    <mergeCell ref="A5:B5"/>
    <mergeCell ref="A6:B6"/>
    <mergeCell ref="A39:G39"/>
  </mergeCells>
  <printOptions/>
  <pageMargins left="0.7874015748031497" right="0.5905511811023623" top="0.984251968503937" bottom="0.7874015748031497" header="0.5118110236220472" footer="0.5118110236220472"/>
  <pageSetup cellComments="asDisplayed" fitToHeight="2" fitToWidth="1" horizontalDpi="180" verticalDpi="180" orientation="landscape" pageOrder="overThenDown" paperSize="9" r:id="rId1"/>
  <headerFooter alignWithMargins="0">
    <oddHeader>&amp;C&amp;11Mappe:  &amp;F   Blatt:  &amp;A
Seite: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Zeitformate 3</dc:title>
  <dc:subject/>
  <dc:creator>JHR</dc:creator>
  <cp:keywords/>
  <dc:description/>
  <cp:lastModifiedBy>Juergen Hinrichs</cp:lastModifiedBy>
  <cp:lastPrinted>1999-01-22T13:21:58Z</cp:lastPrinted>
  <dcterms:created xsi:type="dcterms:W3CDTF">1999-01-18T10:13:10Z</dcterms:created>
  <dcterms:modified xsi:type="dcterms:W3CDTF">2000-12-14T16:48:38Z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